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10 MEN\Projektai\T10_226\"/>
    </mc:Choice>
  </mc:AlternateContent>
  <xr:revisionPtr revIDLastSave="0" documentId="13_ncr:1_{D96665C6-4299-495D-89B6-4EEFE419909F}" xr6:coauthVersionLast="47" xr6:coauthVersionMax="47" xr10:uidLastSave="{00000000-0000-0000-0000-000000000000}"/>
  <bookViews>
    <workbookView xWindow="-108" yWindow="-108" windowWidth="23256" windowHeight="12456" tabRatio="767" xr2:uid="{00000000-000D-0000-FFFF-FFFF00000000}"/>
  </bookViews>
  <sheets>
    <sheet name="8 proc  4 men. (ugdymui)" sheetId="14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4" l="1"/>
  <c r="J18" i="14" l="1"/>
  <c r="K18" i="14" s="1"/>
  <c r="K21" i="14" s="1"/>
  <c r="K17" i="14"/>
  <c r="L17" i="14" s="1"/>
  <c r="J17" i="14"/>
  <c r="K12" i="14"/>
  <c r="J12" i="14"/>
  <c r="L12" i="14" s="1"/>
  <c r="J8" i="14"/>
  <c r="L8" i="14" s="1"/>
  <c r="K8" i="14"/>
  <c r="J21" i="14" l="1"/>
  <c r="L21" i="14" s="1"/>
  <c r="F20" i="14"/>
  <c r="G20" i="14" s="1"/>
  <c r="H20" i="14" s="1"/>
  <c r="I20" i="14" s="1"/>
  <c r="F19" i="14"/>
  <c r="G19" i="14" s="1"/>
  <c r="H19" i="14" s="1"/>
  <c r="I19" i="14" s="1"/>
  <c r="F18" i="14"/>
  <c r="G18" i="14" s="1"/>
  <c r="H18" i="14" s="1"/>
  <c r="I18" i="14" s="1"/>
  <c r="E21" i="14"/>
  <c r="I21" i="14" l="1"/>
  <c r="M21" i="14"/>
  <c r="M18" i="14" s="1"/>
  <c r="G21" i="14"/>
  <c r="F21" i="14"/>
  <c r="H21" i="14"/>
  <c r="F16" i="14"/>
  <c r="G16" i="14" s="1"/>
  <c r="H16" i="14" s="1"/>
  <c r="I16" i="14" s="1"/>
  <c r="F15" i="14"/>
  <c r="G15" i="14" s="1"/>
  <c r="H15" i="14" s="1"/>
  <c r="I15" i="14" s="1"/>
  <c r="F14" i="14"/>
  <c r="G14" i="14" s="1"/>
  <c r="H14" i="14" s="1"/>
  <c r="I14" i="14" s="1"/>
  <c r="F13" i="14"/>
  <c r="G13" i="14" s="1"/>
  <c r="H13" i="14" s="1"/>
  <c r="I13" i="14" s="1"/>
  <c r="E17" i="14"/>
  <c r="I17" i="14" l="1"/>
  <c r="M17" i="14" s="1"/>
  <c r="M15" i="14" s="1"/>
  <c r="H17" i="14"/>
  <c r="G17" i="14"/>
  <c r="F17" i="14"/>
  <c r="F10" i="14"/>
  <c r="G10" i="14" s="1"/>
  <c r="H10" i="14" s="1"/>
  <c r="I10" i="14" s="1"/>
  <c r="F11" i="14"/>
  <c r="G11" i="14" s="1"/>
  <c r="H11" i="14" s="1"/>
  <c r="I11" i="14" s="1"/>
  <c r="F9" i="14"/>
  <c r="G9" i="14" s="1"/>
  <c r="H9" i="14" s="1"/>
  <c r="I9" i="14" s="1"/>
  <c r="E12" i="14"/>
  <c r="F5" i="14"/>
  <c r="G5" i="14" s="1"/>
  <c r="H5" i="14" s="1"/>
  <c r="I5" i="14" s="1"/>
  <c r="F6" i="14"/>
  <c r="G6" i="14" s="1"/>
  <c r="H6" i="14" s="1"/>
  <c r="I6" i="14" s="1"/>
  <c r="F7" i="14"/>
  <c r="G7" i="14" s="1"/>
  <c r="F4" i="14"/>
  <c r="G4" i="14" s="1"/>
  <c r="H4" i="14" s="1"/>
  <c r="E8" i="14"/>
  <c r="I12" i="14" l="1"/>
  <c r="M12" i="14" s="1"/>
  <c r="M10" i="14" s="1"/>
  <c r="I4" i="14"/>
  <c r="G8" i="14"/>
  <c r="H7" i="14"/>
  <c r="I7" i="14" s="1"/>
  <c r="H12" i="14"/>
  <c r="F8" i="14"/>
  <c r="G12" i="14"/>
  <c r="F12" i="14"/>
  <c r="I8" i="14" l="1"/>
  <c r="M8" i="14" s="1"/>
  <c r="M6" i="14"/>
  <c r="M22" i="14"/>
  <c r="H8" i="14"/>
  <c r="I22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Darbuotojas</author>
  </authors>
  <commentList>
    <comment ref="J18" authorId="0" shapeId="0" xr:uid="{08632D54-5650-4C9B-97E7-9B6EDFA556C1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duomenys iš STRAPIO</t>
        </r>
      </text>
    </comment>
  </commentList>
</comments>
</file>

<file path=xl/sharedStrings.xml><?xml version="1.0" encoding="utf-8"?>
<sst xmlns="http://schemas.openxmlformats.org/spreadsheetml/2006/main" count="76" uniqueCount="41">
  <si>
    <t>Finansavimo šaltinis</t>
  </si>
  <si>
    <t>Sąmatos pavadinimas</t>
  </si>
  <si>
    <t>PR ugdymas</t>
  </si>
  <si>
    <t>S27.002</t>
  </si>
  <si>
    <t xml:space="preserve"> IU ugdymas</t>
  </si>
  <si>
    <t xml:space="preserve">S27.009 </t>
  </si>
  <si>
    <t>ped. darbuotojų DU sąlygų gerinimas</t>
  </si>
  <si>
    <t>S27.020</t>
  </si>
  <si>
    <t xml:space="preserve">pedagoginių darbuotojų darbo užmokesčiui </t>
  </si>
  <si>
    <t xml:space="preserve">S27.029 </t>
  </si>
  <si>
    <t>S26.005</t>
  </si>
  <si>
    <t>S26.020</t>
  </si>
  <si>
    <t>S26.013</t>
  </si>
  <si>
    <t>S25.007</t>
  </si>
  <si>
    <t>S25.002</t>
  </si>
  <si>
    <t>S25.015</t>
  </si>
  <si>
    <t>S25.023</t>
  </si>
  <si>
    <t>S11.001</t>
  </si>
  <si>
    <t>S11.004</t>
  </si>
  <si>
    <t>S11.012</t>
  </si>
  <si>
    <t>Skuodo vaikų lopšelis-darželis</t>
  </si>
  <si>
    <t>Atlyginimų koeficientų suma 09.01</t>
  </si>
  <si>
    <t>Atlyginimų koeficientų suma be 8 proc. padidėjimo</t>
  </si>
  <si>
    <t>Koeficientų skirtumas</t>
  </si>
  <si>
    <t>Įstaiga</t>
  </si>
  <si>
    <t>Sąmatos Nr.</t>
  </si>
  <si>
    <t>8 proc atlyg. padidėjimas  1 mėnesiui( su įmokomis soc. draudimui), eurais</t>
  </si>
  <si>
    <t xml:space="preserve">8 proc atlyg. padidėjimas 4 mėnesiams </t>
  </si>
  <si>
    <t>Iš viso:</t>
  </si>
  <si>
    <t>Skuodo  r. Mosėdžio vaikų lopšelis-darželis</t>
  </si>
  <si>
    <t>Skuodo  r. Ylakių vaikų lopšelis-darželis</t>
  </si>
  <si>
    <t>Skuodo meno mokykla</t>
  </si>
  <si>
    <t>(pedagoginiai darbuotojai)</t>
  </si>
  <si>
    <t>IŠ VISO:</t>
  </si>
  <si>
    <t>Savivaldybės lėšų dalis , užtikrinant ugdymą</t>
  </si>
  <si>
    <t>2025 m.   skirti asignavimai</t>
  </si>
  <si>
    <t>Savivaldybės lėšos proc.</t>
  </si>
  <si>
    <t>x</t>
  </si>
  <si>
    <t>Skiriama suma  8 proc. pedagoginių darbuotojų atlyginimų padidėjimui nuo rugsėjo mėn</t>
  </si>
  <si>
    <t>Iš  jų: savivaldybės biudžeto lėšos</t>
  </si>
  <si>
    <t>Darbo užmokesčio (ugdymo procesui užtikrinti) padidėjimo 8 procentais apskaičiavimas 2025 m. rugsėjo-gruodžio mėnesiais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</si>
</sst>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388600"/>
      <name val="Times New Roman"/>
      <family val="1"/>
      <charset val="18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1" fontId="2" fillId="0" borderId="6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1" fontId="2" fillId="0" borderId="31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1" fontId="2" fillId="0" borderId="37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1" fontId="2" fillId="0" borderId="37" xfId="0" applyNumberFormat="1" applyFont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" fontId="2" fillId="0" borderId="37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1" fontId="2" fillId="0" borderId="35" xfId="0" applyNumberFormat="1" applyFont="1" applyBorder="1" applyAlignment="1">
      <alignment horizontal="center"/>
    </xf>
    <xf numFmtId="0" fontId="2" fillId="0" borderId="33" xfId="0" applyFont="1" applyBorder="1"/>
    <xf numFmtId="0" fontId="2" fillId="0" borderId="34" xfId="0" applyFont="1" applyBorder="1"/>
    <xf numFmtId="164" fontId="2" fillId="0" borderId="31" xfId="0" applyNumberFormat="1" applyFont="1" applyBorder="1" applyAlignment="1">
      <alignment horizontal="center"/>
    </xf>
    <xf numFmtId="1" fontId="2" fillId="0" borderId="3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9" xfId="0" applyNumberFormat="1" applyFont="1" applyBorder="1" applyAlignment="1">
      <alignment horizontal="center" vertical="center" wrapText="1"/>
    </xf>
    <xf numFmtId="3" fontId="2" fillId="0" borderId="40" xfId="0" applyNumberFormat="1" applyFont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1" fontId="3" fillId="0" borderId="36" xfId="0" applyNumberFormat="1" applyFont="1" applyBorder="1" applyAlignment="1">
      <alignment horizontal="center"/>
    </xf>
    <xf numFmtId="3" fontId="6" fillId="0" borderId="0" xfId="0" applyNumberFormat="1" applyFont="1"/>
    <xf numFmtId="3" fontId="4" fillId="0" borderId="0" xfId="0" applyNumberFormat="1" applyFont="1" applyAlignment="1">
      <alignment horizontal="center" vertical="center" wrapText="1"/>
    </xf>
    <xf numFmtId="3" fontId="4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3" xfId="0" applyFont="1" applyBorder="1"/>
    <xf numFmtId="1" fontId="3" fillId="0" borderId="30" xfId="0" applyNumberFormat="1" applyFont="1" applyBorder="1" applyAlignment="1">
      <alignment horizontal="center" vertical="center"/>
    </xf>
    <xf numFmtId="0" fontId="2" fillId="0" borderId="22" xfId="0" applyFont="1" applyBorder="1"/>
    <xf numFmtId="0" fontId="2" fillId="0" borderId="14" xfId="0" applyFont="1" applyBorder="1"/>
    <xf numFmtId="0" fontId="2" fillId="0" borderId="42" xfId="0" applyFont="1" applyBorder="1"/>
    <xf numFmtId="0" fontId="2" fillId="0" borderId="39" xfId="0" applyFont="1" applyBorder="1"/>
    <xf numFmtId="0" fontId="2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3" fillId="0" borderId="24" xfId="0" applyFont="1" applyBorder="1"/>
    <xf numFmtId="1" fontId="3" fillId="0" borderId="26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2" fillId="0" borderId="27" xfId="0" applyFont="1" applyBorder="1"/>
    <xf numFmtId="1" fontId="3" fillId="0" borderId="4" xfId="0" applyNumberFormat="1" applyFont="1" applyBorder="1" applyAlignment="1">
      <alignment horizontal="center"/>
    </xf>
    <xf numFmtId="1" fontId="2" fillId="0" borderId="38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1" fontId="3" fillId="0" borderId="21" xfId="0" applyNumberFormat="1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" fontId="2" fillId="0" borderId="21" xfId="0" applyNumberFormat="1" applyFont="1" applyBorder="1" applyAlignment="1">
      <alignment horizontal="center"/>
    </xf>
    <xf numFmtId="1" fontId="2" fillId="0" borderId="29" xfId="0" applyNumberFormat="1" applyFont="1" applyBorder="1" applyAlignment="1">
      <alignment horizontal="center"/>
    </xf>
    <xf numFmtId="1" fontId="2" fillId="0" borderId="41" xfId="0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/>
    <xf numFmtId="0" fontId="2" fillId="0" borderId="8" xfId="0" applyFont="1" applyBorder="1"/>
    <xf numFmtId="0" fontId="2" fillId="0" borderId="2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39" xfId="0" applyNumberFormat="1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37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9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93620-3BDE-406C-82F1-4464565447B1}">
  <sheetPr>
    <pageSetUpPr fitToPage="1"/>
  </sheetPr>
  <dimension ref="A1:M26"/>
  <sheetViews>
    <sheetView tabSelected="1" workbookViewId="0">
      <selection activeCell="M22" sqref="M22"/>
    </sheetView>
  </sheetViews>
  <sheetFormatPr defaultColWidth="9.109375" defaultRowHeight="15.6" x14ac:dyDescent="0.3"/>
  <cols>
    <col min="1" max="1" width="11.5546875" style="1" customWidth="1"/>
    <col min="2" max="2" width="9.109375" style="1"/>
    <col min="3" max="3" width="14.109375" style="1" customWidth="1"/>
    <col min="4" max="4" width="9.109375" style="1"/>
    <col min="5" max="5" width="12.88671875" style="1" customWidth="1"/>
    <col min="6" max="6" width="12.109375" style="1" customWidth="1"/>
    <col min="7" max="7" width="9.6640625" style="1" customWidth="1"/>
    <col min="8" max="8" width="19.33203125" style="1" customWidth="1"/>
    <col min="9" max="9" width="15.44140625" style="1" customWidth="1"/>
    <col min="10" max="10" width="10" style="1" customWidth="1"/>
    <col min="11" max="12" width="9.109375" style="1"/>
    <col min="13" max="13" width="14.5546875" style="1" customWidth="1"/>
    <col min="14" max="16384" width="9.109375" style="1"/>
  </cols>
  <sheetData>
    <row r="1" spans="1:13" ht="38.25" customHeight="1" thickBot="1" x14ac:dyDescent="0.35">
      <c r="A1" s="120" t="s">
        <v>40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x14ac:dyDescent="0.3">
      <c r="A2" s="128" t="s">
        <v>24</v>
      </c>
      <c r="B2" s="135" t="s">
        <v>25</v>
      </c>
      <c r="C2" s="135" t="s">
        <v>1</v>
      </c>
      <c r="D2" s="135" t="s">
        <v>0</v>
      </c>
      <c r="E2" s="135" t="s">
        <v>21</v>
      </c>
      <c r="F2" s="135" t="s">
        <v>22</v>
      </c>
      <c r="G2" s="135" t="s">
        <v>23</v>
      </c>
      <c r="H2" s="135" t="s">
        <v>26</v>
      </c>
      <c r="I2" s="135" t="s">
        <v>27</v>
      </c>
      <c r="J2" s="132" t="s">
        <v>34</v>
      </c>
      <c r="K2" s="133"/>
      <c r="L2" s="134"/>
      <c r="M2" s="130" t="s">
        <v>38</v>
      </c>
    </row>
    <row r="3" spans="1:13" ht="92.25" customHeight="1" x14ac:dyDescent="0.3">
      <c r="A3" s="129"/>
      <c r="B3" s="136"/>
      <c r="C3" s="136"/>
      <c r="D3" s="136"/>
      <c r="E3" s="136"/>
      <c r="F3" s="136"/>
      <c r="G3" s="136"/>
      <c r="H3" s="136"/>
      <c r="I3" s="136"/>
      <c r="J3" s="105" t="s">
        <v>35</v>
      </c>
      <c r="K3" s="106" t="s">
        <v>39</v>
      </c>
      <c r="L3" s="107" t="s">
        <v>36</v>
      </c>
      <c r="M3" s="131"/>
    </row>
    <row r="4" spans="1:13" x14ac:dyDescent="0.3">
      <c r="A4" s="121" t="s">
        <v>20</v>
      </c>
      <c r="B4" s="108" t="s">
        <v>3</v>
      </c>
      <c r="C4" s="108" t="s">
        <v>2</v>
      </c>
      <c r="D4" s="109">
        <v>2111</v>
      </c>
      <c r="E4" s="98">
        <v>6.3719999999999999</v>
      </c>
      <c r="F4" s="99">
        <f>E4*100/108</f>
        <v>5.9</v>
      </c>
      <c r="G4" s="99">
        <f>E4-F4</f>
        <v>0.47199999999999998</v>
      </c>
      <c r="H4" s="100">
        <f>(G4*1785.4)*1.0145</f>
        <v>855</v>
      </c>
      <c r="I4" s="101">
        <f>H4*4</f>
        <v>3420</v>
      </c>
      <c r="J4" s="102">
        <v>150600</v>
      </c>
      <c r="K4" s="103"/>
      <c r="L4" s="104" t="s">
        <v>37</v>
      </c>
      <c r="M4" s="93" t="s">
        <v>37</v>
      </c>
    </row>
    <row r="5" spans="1:13" x14ac:dyDescent="0.3">
      <c r="A5" s="122"/>
      <c r="B5" s="9" t="s">
        <v>5</v>
      </c>
      <c r="C5" s="9" t="s">
        <v>4</v>
      </c>
      <c r="D5" s="10">
        <v>2111</v>
      </c>
      <c r="E5" s="3">
        <v>31.742000000000001</v>
      </c>
      <c r="F5" s="4">
        <f t="shared" ref="F5:F7" si="0">E5*100/108</f>
        <v>29.390699999999999</v>
      </c>
      <c r="G5" s="4">
        <f t="shared" ref="G5:G7" si="1">E5-F5</f>
        <v>2.3513000000000002</v>
      </c>
      <c r="H5" s="5">
        <f t="shared" ref="H5:H7" si="2">G5*1785.4</f>
        <v>4198</v>
      </c>
      <c r="I5" s="6">
        <f t="shared" ref="I5:I7" si="3">H5*4</f>
        <v>16792</v>
      </c>
      <c r="J5" s="72">
        <v>576100</v>
      </c>
      <c r="K5" s="2"/>
      <c r="L5" s="78" t="s">
        <v>37</v>
      </c>
      <c r="M5" s="93" t="s">
        <v>37</v>
      </c>
    </row>
    <row r="6" spans="1:13" ht="41.25" customHeight="1" x14ac:dyDescent="0.3">
      <c r="A6" s="122"/>
      <c r="B6" s="9" t="s">
        <v>9</v>
      </c>
      <c r="C6" s="9" t="s">
        <v>8</v>
      </c>
      <c r="D6" s="10">
        <v>1102</v>
      </c>
      <c r="E6" s="3">
        <v>4.5294999999999996</v>
      </c>
      <c r="F6" s="4">
        <f t="shared" si="0"/>
        <v>4.194</v>
      </c>
      <c r="G6" s="4">
        <f t="shared" si="1"/>
        <v>0.33550000000000002</v>
      </c>
      <c r="H6" s="5">
        <f t="shared" si="2"/>
        <v>599</v>
      </c>
      <c r="I6" s="6">
        <f t="shared" si="3"/>
        <v>2396</v>
      </c>
      <c r="J6" s="72">
        <v>212100</v>
      </c>
      <c r="K6" s="2">
        <v>212100</v>
      </c>
      <c r="L6" s="78" t="s">
        <v>37</v>
      </c>
      <c r="M6" s="95">
        <f>M8</f>
        <v>4899</v>
      </c>
    </row>
    <row r="7" spans="1:13" ht="63" thickBot="1" x14ac:dyDescent="0.35">
      <c r="A7" s="122"/>
      <c r="B7" s="9" t="s">
        <v>7</v>
      </c>
      <c r="C7" s="9" t="s">
        <v>6</v>
      </c>
      <c r="D7" s="10">
        <v>2401</v>
      </c>
      <c r="E7" s="29">
        <v>1.3627</v>
      </c>
      <c r="F7" s="30">
        <f t="shared" si="0"/>
        <v>1.2618</v>
      </c>
      <c r="G7" s="30">
        <f t="shared" si="1"/>
        <v>0.1009</v>
      </c>
      <c r="H7" s="31">
        <f t="shared" si="2"/>
        <v>180</v>
      </c>
      <c r="I7" s="88">
        <f t="shared" si="3"/>
        <v>720</v>
      </c>
      <c r="J7" s="47">
        <v>71600</v>
      </c>
      <c r="K7" s="48"/>
      <c r="L7" s="90" t="s">
        <v>37</v>
      </c>
      <c r="M7" s="93" t="s">
        <v>37</v>
      </c>
    </row>
    <row r="8" spans="1:13" ht="16.8" thickTop="1" thickBot="1" x14ac:dyDescent="0.35">
      <c r="A8" s="8"/>
      <c r="B8" s="123" t="s">
        <v>28</v>
      </c>
      <c r="C8" s="123"/>
      <c r="D8" s="123"/>
      <c r="E8" s="25">
        <f>SUM(E4:E7)</f>
        <v>44.0062</v>
      </c>
      <c r="F8" s="26">
        <f t="shared" ref="F8:I8" si="4">SUM(F4:F7)</f>
        <v>40.746499999999997</v>
      </c>
      <c r="G8" s="26">
        <f t="shared" si="4"/>
        <v>3.2597</v>
      </c>
      <c r="H8" s="27">
        <f t="shared" si="4"/>
        <v>5832</v>
      </c>
      <c r="I8" s="28">
        <f t="shared" si="4"/>
        <v>23328</v>
      </c>
      <c r="J8" s="73">
        <f t="shared" ref="J8" si="5">SUM(J4:J7)</f>
        <v>1010400</v>
      </c>
      <c r="K8" s="89">
        <f t="shared" ref="K8" si="6">SUM(K4:K7)</f>
        <v>212100</v>
      </c>
      <c r="L8" s="91">
        <f>K6*100/J8</f>
        <v>21</v>
      </c>
      <c r="M8" s="94">
        <f>I8*L8/100</f>
        <v>4899</v>
      </c>
    </row>
    <row r="9" spans="1:13" x14ac:dyDescent="0.3">
      <c r="A9" s="124" t="s">
        <v>29</v>
      </c>
      <c r="B9" s="14" t="s">
        <v>10</v>
      </c>
      <c r="C9" s="14" t="s">
        <v>4</v>
      </c>
      <c r="D9" s="14">
        <v>2111</v>
      </c>
      <c r="E9" s="7">
        <v>9.3712</v>
      </c>
      <c r="F9" s="114">
        <f>E9*100/108</f>
        <v>8.6769999999999996</v>
      </c>
      <c r="G9" s="114">
        <f>E9-F9</f>
        <v>0.69420000000000004</v>
      </c>
      <c r="H9" s="17">
        <f>(G9*1785.4)*1.0145</f>
        <v>1257</v>
      </c>
      <c r="I9" s="18">
        <f>H9*4</f>
        <v>5028</v>
      </c>
      <c r="J9" s="74">
        <v>162000</v>
      </c>
      <c r="K9" s="75"/>
      <c r="L9" s="80" t="s">
        <v>37</v>
      </c>
      <c r="M9" s="95" t="s">
        <v>37</v>
      </c>
    </row>
    <row r="10" spans="1:13" ht="62.4" x14ac:dyDescent="0.3">
      <c r="A10" s="122"/>
      <c r="B10" s="10" t="s">
        <v>11</v>
      </c>
      <c r="C10" s="10" t="s">
        <v>8</v>
      </c>
      <c r="D10" s="10">
        <v>1102</v>
      </c>
      <c r="E10" s="19"/>
      <c r="F10" s="115">
        <f t="shared" ref="F10:F11" si="7">E10*100/108</f>
        <v>0</v>
      </c>
      <c r="G10" s="115">
        <f t="shared" ref="G10:G11" si="8">E10-F10</f>
        <v>0</v>
      </c>
      <c r="H10" s="20">
        <f t="shared" ref="H10:H11" si="9">(G10*1785.4)*1.0145</f>
        <v>0</v>
      </c>
      <c r="I10" s="21">
        <f t="shared" ref="I10:I11" si="10">H10*4</f>
        <v>0</v>
      </c>
      <c r="J10" s="71">
        <v>21500</v>
      </c>
      <c r="K10" s="1">
        <v>21500</v>
      </c>
      <c r="L10" s="80" t="s">
        <v>37</v>
      </c>
      <c r="M10" s="95">
        <f>M12</f>
        <v>596</v>
      </c>
    </row>
    <row r="11" spans="1:13" ht="63" thickBot="1" x14ac:dyDescent="0.35">
      <c r="A11" s="125"/>
      <c r="B11" s="10" t="s">
        <v>12</v>
      </c>
      <c r="C11" s="10" t="s">
        <v>6</v>
      </c>
      <c r="D11" s="10">
        <v>2401</v>
      </c>
      <c r="E11" s="32">
        <v>0.71970000000000001</v>
      </c>
      <c r="F11" s="116">
        <f t="shared" si="7"/>
        <v>0.66639999999999999</v>
      </c>
      <c r="G11" s="116">
        <f t="shared" si="8"/>
        <v>5.33E-2</v>
      </c>
      <c r="H11" s="33">
        <f t="shared" si="9"/>
        <v>97</v>
      </c>
      <c r="I11" s="34">
        <f t="shared" si="10"/>
        <v>388</v>
      </c>
      <c r="J11" s="76">
        <v>13400</v>
      </c>
      <c r="K11" s="77"/>
      <c r="L11" s="80" t="s">
        <v>37</v>
      </c>
      <c r="M11" s="95" t="s">
        <v>37</v>
      </c>
    </row>
    <row r="12" spans="1:13" ht="16.8" thickTop="1" thickBot="1" x14ac:dyDescent="0.35">
      <c r="A12" s="22"/>
      <c r="B12" s="123" t="s">
        <v>28</v>
      </c>
      <c r="C12" s="137"/>
      <c r="D12" s="137"/>
      <c r="E12" s="23">
        <f>SUM(E9:E11)</f>
        <v>10.0909</v>
      </c>
      <c r="F12" s="117">
        <f t="shared" ref="F12:I12" si="11">SUM(F9:F11)</f>
        <v>9.3434000000000008</v>
      </c>
      <c r="G12" s="117">
        <f t="shared" si="11"/>
        <v>0.74750000000000005</v>
      </c>
      <c r="H12" s="24">
        <f t="shared" si="11"/>
        <v>1354</v>
      </c>
      <c r="I12" s="35">
        <f t="shared" si="11"/>
        <v>5416</v>
      </c>
      <c r="J12" s="82">
        <f>SUM(J9:J11)</f>
        <v>196900</v>
      </c>
      <c r="K12" s="82">
        <f>SUM(K9:K11)</f>
        <v>21500</v>
      </c>
      <c r="L12" s="92">
        <f>K10*100/J12</f>
        <v>11</v>
      </c>
      <c r="M12" s="94">
        <f>I12*L12/100</f>
        <v>596</v>
      </c>
    </row>
    <row r="13" spans="1:13" x14ac:dyDescent="0.3">
      <c r="A13" s="124" t="s">
        <v>30</v>
      </c>
      <c r="B13" s="13" t="s">
        <v>13</v>
      </c>
      <c r="C13" s="14" t="s">
        <v>4</v>
      </c>
      <c r="D13" s="36">
        <v>2111</v>
      </c>
      <c r="E13" s="37">
        <v>4.6513</v>
      </c>
      <c r="F13" s="37">
        <f>E13*100/108</f>
        <v>4.3068</v>
      </c>
      <c r="G13" s="37">
        <f>E13-F13</f>
        <v>0.34449999999999997</v>
      </c>
      <c r="H13" s="38">
        <f>(G13*1785.4)*1.0145</f>
        <v>624</v>
      </c>
      <c r="I13" s="44">
        <f>H13*4</f>
        <v>2496</v>
      </c>
      <c r="J13" s="74">
        <v>119900</v>
      </c>
      <c r="K13" s="75"/>
      <c r="L13" s="80" t="s">
        <v>37</v>
      </c>
      <c r="M13" s="95" t="s">
        <v>37</v>
      </c>
    </row>
    <row r="14" spans="1:13" x14ac:dyDescent="0.3">
      <c r="A14" s="122"/>
      <c r="B14" s="11" t="s">
        <v>14</v>
      </c>
      <c r="C14" s="10" t="s">
        <v>2</v>
      </c>
      <c r="D14" s="39">
        <v>2111</v>
      </c>
      <c r="E14" s="40">
        <v>2.2519</v>
      </c>
      <c r="F14" s="40">
        <f t="shared" ref="F14:F16" si="12">E14*100/108</f>
        <v>2.0851000000000002</v>
      </c>
      <c r="G14" s="40">
        <f t="shared" ref="G14:G16" si="13">E14-F14</f>
        <v>0.1668</v>
      </c>
      <c r="H14" s="41">
        <f t="shared" ref="H14:H16" si="14">(G14*1785.4)*1.0145</f>
        <v>302</v>
      </c>
      <c r="I14" s="45">
        <f t="shared" ref="I14:I16" si="15">H14*4</f>
        <v>1208</v>
      </c>
      <c r="J14" s="71">
        <v>37700</v>
      </c>
      <c r="L14" s="80" t="s">
        <v>37</v>
      </c>
      <c r="M14" s="95" t="s">
        <v>37</v>
      </c>
    </row>
    <row r="15" spans="1:13" ht="62.4" x14ac:dyDescent="0.3">
      <c r="A15" s="122"/>
      <c r="B15" s="12" t="s">
        <v>16</v>
      </c>
      <c r="C15" s="10" t="s">
        <v>8</v>
      </c>
      <c r="D15" s="39">
        <v>1102</v>
      </c>
      <c r="E15" s="40">
        <v>3.6172</v>
      </c>
      <c r="F15" s="40">
        <f t="shared" si="12"/>
        <v>3.3492999999999999</v>
      </c>
      <c r="G15" s="40">
        <f t="shared" si="13"/>
        <v>0.26790000000000003</v>
      </c>
      <c r="H15" s="41">
        <f t="shared" si="14"/>
        <v>485</v>
      </c>
      <c r="I15" s="45">
        <f t="shared" si="15"/>
        <v>1940</v>
      </c>
      <c r="J15" s="71">
        <v>72000</v>
      </c>
      <c r="K15" s="1">
        <v>72000</v>
      </c>
      <c r="L15" s="80" t="s">
        <v>37</v>
      </c>
      <c r="M15" s="95">
        <f>M17</f>
        <v>1808</v>
      </c>
    </row>
    <row r="16" spans="1:13" ht="63" thickBot="1" x14ac:dyDescent="0.35">
      <c r="A16" s="122"/>
      <c r="B16" s="12" t="s">
        <v>15</v>
      </c>
      <c r="C16" s="10" t="s">
        <v>6</v>
      </c>
      <c r="D16" s="39">
        <v>2401</v>
      </c>
      <c r="E16" s="42">
        <v>1.1041000000000001</v>
      </c>
      <c r="F16" s="42">
        <f t="shared" si="12"/>
        <v>1.0223</v>
      </c>
      <c r="G16" s="42">
        <f t="shared" si="13"/>
        <v>8.1799999999999998E-2</v>
      </c>
      <c r="H16" s="43">
        <f t="shared" si="14"/>
        <v>148</v>
      </c>
      <c r="I16" s="46">
        <f t="shared" si="15"/>
        <v>592</v>
      </c>
      <c r="J16" s="76">
        <v>17600</v>
      </c>
      <c r="K16" s="77"/>
      <c r="L16" s="81" t="s">
        <v>37</v>
      </c>
      <c r="M16" s="95" t="s">
        <v>37</v>
      </c>
    </row>
    <row r="17" spans="1:13" ht="16.8" thickTop="1" thickBot="1" x14ac:dyDescent="0.35">
      <c r="A17" s="47"/>
      <c r="B17" s="123" t="s">
        <v>28</v>
      </c>
      <c r="C17" s="137"/>
      <c r="D17" s="137"/>
      <c r="E17" s="49">
        <f>SUM(E13:E16)</f>
        <v>11.624499999999999</v>
      </c>
      <c r="F17" s="49">
        <f t="shared" ref="F17:I17" si="16">SUM(F13:F16)</f>
        <v>10.763500000000001</v>
      </c>
      <c r="G17" s="49">
        <f t="shared" si="16"/>
        <v>0.86099999999999999</v>
      </c>
      <c r="H17" s="50">
        <f t="shared" si="16"/>
        <v>1559</v>
      </c>
      <c r="I17" s="67">
        <f t="shared" si="16"/>
        <v>6236</v>
      </c>
      <c r="J17" s="15">
        <f>SUM(J13:J16)</f>
        <v>247200</v>
      </c>
      <c r="K17" s="16">
        <f>SUM(K13:K16)</f>
        <v>72000</v>
      </c>
      <c r="L17" s="83">
        <f>K17*100/J17</f>
        <v>29</v>
      </c>
      <c r="M17" s="94">
        <f>I17*L17/100</f>
        <v>1808</v>
      </c>
    </row>
    <row r="18" spans="1:13" ht="31.2" x14ac:dyDescent="0.3">
      <c r="A18" s="126" t="s">
        <v>31</v>
      </c>
      <c r="B18" s="14" t="s">
        <v>17</v>
      </c>
      <c r="C18" s="51" t="s">
        <v>32</v>
      </c>
      <c r="D18" s="14">
        <v>1102</v>
      </c>
      <c r="E18" s="52">
        <f>23.9828+4.2808</f>
        <v>28.2636</v>
      </c>
      <c r="F18" s="110">
        <f t="shared" ref="F18:F20" si="17">E18*100/108</f>
        <v>26.17</v>
      </c>
      <c r="G18" s="110">
        <f t="shared" ref="G18:G20" si="18">E18-F18</f>
        <v>2.0935999999999999</v>
      </c>
      <c r="H18" s="59">
        <f t="shared" ref="H18:H20" si="19">(G18*1785.4)*1.0145</f>
        <v>3792</v>
      </c>
      <c r="I18" s="66">
        <f t="shared" ref="I18:I20" si="20">H18*4</f>
        <v>15168</v>
      </c>
      <c r="J18" s="74">
        <f>583700+8500</f>
        <v>592200</v>
      </c>
      <c r="K18" s="75">
        <f>J18</f>
        <v>592200</v>
      </c>
      <c r="L18" s="79" t="s">
        <v>37</v>
      </c>
      <c r="M18" s="95">
        <f>M21</f>
        <v>15240</v>
      </c>
    </row>
    <row r="19" spans="1:13" ht="31.2" x14ac:dyDescent="0.3">
      <c r="A19" s="127"/>
      <c r="B19" s="10" t="s">
        <v>18</v>
      </c>
      <c r="C19" s="53" t="s">
        <v>32</v>
      </c>
      <c r="D19" s="10">
        <v>2111</v>
      </c>
      <c r="E19" s="54">
        <v>2.0863999999999998</v>
      </c>
      <c r="F19" s="111">
        <f t="shared" si="17"/>
        <v>1.9319</v>
      </c>
      <c r="G19" s="111">
        <f t="shared" si="18"/>
        <v>0.1545</v>
      </c>
      <c r="H19" s="60">
        <f t="shared" si="19"/>
        <v>280</v>
      </c>
      <c r="I19" s="61">
        <f t="shared" si="20"/>
        <v>1120</v>
      </c>
      <c r="J19" s="71">
        <v>38300</v>
      </c>
      <c r="L19" s="80" t="s">
        <v>37</v>
      </c>
      <c r="M19" s="95" t="s">
        <v>37</v>
      </c>
    </row>
    <row r="20" spans="1:13" ht="63" thickBot="1" x14ac:dyDescent="0.35">
      <c r="A20" s="127"/>
      <c r="B20" s="10" t="s">
        <v>19</v>
      </c>
      <c r="C20" s="10" t="s">
        <v>6</v>
      </c>
      <c r="D20" s="10">
        <v>2401</v>
      </c>
      <c r="E20" s="55">
        <v>1.5578000000000001</v>
      </c>
      <c r="F20" s="112">
        <f t="shared" si="17"/>
        <v>1.4423999999999999</v>
      </c>
      <c r="G20" s="112">
        <f t="shared" si="18"/>
        <v>0.1154</v>
      </c>
      <c r="H20" s="62">
        <f t="shared" si="19"/>
        <v>209</v>
      </c>
      <c r="I20" s="63">
        <f t="shared" si="20"/>
        <v>836</v>
      </c>
      <c r="J20" s="76">
        <v>37800</v>
      </c>
      <c r="K20" s="77"/>
      <c r="L20" s="81" t="s">
        <v>37</v>
      </c>
      <c r="M20" s="96" t="s">
        <v>37</v>
      </c>
    </row>
    <row r="21" spans="1:13" ht="16.8" thickTop="1" thickBot="1" x14ac:dyDescent="0.35">
      <c r="A21" s="57"/>
      <c r="B21" s="123" t="s">
        <v>28</v>
      </c>
      <c r="C21" s="137"/>
      <c r="D21" s="137"/>
      <c r="E21" s="58">
        <f>SUM(E18:E20)</f>
        <v>31.907800000000002</v>
      </c>
      <c r="F21" s="113">
        <f t="shared" ref="F21:H21" si="21">SUM(F18:F20)</f>
        <v>29.5443</v>
      </c>
      <c r="G21" s="113">
        <f t="shared" si="21"/>
        <v>2.3635000000000002</v>
      </c>
      <c r="H21" s="64">
        <f t="shared" si="21"/>
        <v>4281</v>
      </c>
      <c r="I21" s="65">
        <f>SUM(I18:I20)</f>
        <v>17124</v>
      </c>
      <c r="J21" s="71">
        <f>SUM(J18:J20)</f>
        <v>668300</v>
      </c>
      <c r="K21" s="1">
        <f>SUM(K18:K20)</f>
        <v>592200</v>
      </c>
      <c r="L21" s="87">
        <f>K21*100/J21</f>
        <v>89</v>
      </c>
      <c r="M21" s="97">
        <f>I21*L21/100</f>
        <v>15240</v>
      </c>
    </row>
    <row r="22" spans="1:13" ht="16.2" thickBot="1" x14ac:dyDescent="0.35">
      <c r="A22" s="118" t="s">
        <v>33</v>
      </c>
      <c r="B22" s="119"/>
      <c r="C22" s="119"/>
      <c r="D22" s="119"/>
      <c r="E22" s="119"/>
      <c r="F22" s="119"/>
      <c r="G22" s="119"/>
      <c r="H22" s="119"/>
      <c r="I22" s="70">
        <f>I21+I17+I12+I8</f>
        <v>52104</v>
      </c>
      <c r="J22" s="84"/>
      <c r="K22" s="85"/>
      <c r="L22" s="86"/>
      <c r="M22" s="92">
        <f>M8+M12+M17+M21</f>
        <v>22543</v>
      </c>
    </row>
    <row r="23" spans="1:13" x14ac:dyDescent="0.3">
      <c r="A23" s="56"/>
      <c r="B23" s="56"/>
      <c r="C23" s="56"/>
      <c r="D23" s="56"/>
      <c r="E23" s="56"/>
      <c r="F23" s="56"/>
      <c r="G23" s="56"/>
      <c r="H23" s="60"/>
      <c r="I23" s="69"/>
    </row>
    <row r="26" spans="1:13" x14ac:dyDescent="0.3">
      <c r="I26" s="68"/>
    </row>
  </sheetData>
  <mergeCells count="21">
    <mergeCell ref="B21:D21"/>
    <mergeCell ref="E2:E3"/>
    <mergeCell ref="D2:D3"/>
    <mergeCell ref="C2:C3"/>
    <mergeCell ref="B2:B3"/>
    <mergeCell ref="A22:H22"/>
    <mergeCell ref="A1:M1"/>
    <mergeCell ref="A4:A7"/>
    <mergeCell ref="B8:D8"/>
    <mergeCell ref="A9:A11"/>
    <mergeCell ref="A13:A16"/>
    <mergeCell ref="A18:A20"/>
    <mergeCell ref="A2:A3"/>
    <mergeCell ref="M2:M3"/>
    <mergeCell ref="J2:L2"/>
    <mergeCell ref="I2:I3"/>
    <mergeCell ref="H2:H3"/>
    <mergeCell ref="G2:G3"/>
    <mergeCell ref="F2:F3"/>
    <mergeCell ref="B12:D12"/>
    <mergeCell ref="B17:D17"/>
  </mergeCells>
  <phoneticPr fontId="1" type="noConversion"/>
  <pageMargins left="1.1811023622047245" right="0" top="0" bottom="0" header="0.31496062992125984" footer="0.31496062992125984"/>
  <pageSetup paperSize="9" scale="74" fitToWidth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8 proc  4 men. (ugdymui)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„Windows“ vartotojas</dc:creator>
  <cp:lastModifiedBy>Sadauskienė, Dalia</cp:lastModifiedBy>
  <cp:lastPrinted>2025-10-20T10:44:43Z</cp:lastPrinted>
  <dcterms:created xsi:type="dcterms:W3CDTF">2017-12-09T13:43:59Z</dcterms:created>
  <dcterms:modified xsi:type="dcterms:W3CDTF">2025-10-24T09:16:16Z</dcterms:modified>
</cp:coreProperties>
</file>